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453c3e9534a3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ob estimate" sheetId="1" ns1:id="Rcddd5ef6bc6343c9"/>
  </sheets>
  <definedNames>
    <definedName name="_xlnm.Print_Area" localSheetId="0">'Job estimate'!$A$1:$G$53</definedName>
    <definedName name="_xlnm.Print_Titles" localSheetId="0">'Job estimate'!$1:$3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;(#,##0.00);&quot;-&quot;"/>
    <x:numFmt numFmtId="202" formatCode="0.00%"/>
  </x:numFmts>
  <x:fonts count="8">
    <x:font>
      <x:sz val="11"/>
      <x:name val="Carlito"/>
    </x:font>
    <x:font>
      <x:sz val="11"/>
      <x:color rgb="FF202925"/>
      <x:name val="Arial"/>
    </x:font>
    <x:font>
      <x:b/>
      <x:sz val="17"/>
      <x:color rgb="FF216149"/>
      <x:name val="Arial"/>
    </x:font>
    <x:font>
      <x:b/>
      <x:sz val="11"/>
      <x:color rgb="FFFFFFFF"/>
      <x:name val="Arial"/>
    </x:font>
    <x:font>
      <x:sz val="11"/>
      <x:color rgb="FF2456A6"/>
      <x:name val="Arial"/>
    </x:font>
    <x:font>
      <x:b/>
      <x:sz val="11"/>
      <x:color rgb="FF202925"/>
      <x:name val="Arial"/>
    </x:font>
    <x:font>
      <x:i/>
      <x:sz val="11"/>
      <x:color rgb="FF202925"/>
      <x:name val="Arial"/>
    </x:font>
    <x:font>
      <x:sz val="10"/>
      <x:color rgb="FF52625A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16149"/>
      </x:patternFill>
    </x:fill>
    <x:fill>
      <x:patternFill patternType="solid">
        <x:fgColor rgb="FFE4EFE8"/>
      </x:patternFill>
    </x:fill>
    <x:fill>
      <x:patternFill patternType="solid">
        <x:fgColor rgb="FF216149"/>
      </x:patternFill>
    </x:fill>
    <x:fill>
      <x:patternFill patternType="solid">
        <x:fgColor rgb="FFFFF2CC"/>
      </x:patternFill>
    </x:fill>
  </x:fills>
  <x:borders count="3">
    <x:border/>
    <x:border>
      <x:bottom style="thin">
        <x:color rgb="FF216149"/>
      </x:bottom>
    </x:border>
    <x:border>
      <x:top style="thin">
        <x:color rgb="FFA8B9AE"/>
      </x:top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201" fontId="5" fillId="0" borderId="2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horizontal="right" vertical="center"/>
    </x:xf>
    <x:xf numFmtId="202" fontId="4" fillId="2" borderId="0" xfId="0" applyNumberFormat="1" applyFont="1" applyFill="1" applyBorder="1" applyAlignment="1">
      <x:alignment horizontal="right" vertical="center"/>
    </x:xf>
    <x:xf numFmtId="201" fontId="4" fillId="2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/>
    </x:xf>
    <x:xf numFmtId="201" fontId="4" fillId="6" borderId="0" xfId="0" applyNumberFormat="1" applyFont="1" applyFill="1" applyBorder="1" applyAlignment="1">
      <x:alignment vertical="center"/>
    </x:xf>
    <x:xf numFmtId="201" fontId="4" fillId="6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horizontal="right" vertical="center"/>
    </x:xf>
    <x:xf numFmtId="201" fontId="5" fillId="0" borderId="2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6">
    <x:dxf>
      <x:font>
        <x:b/>
        <x:color rgb="FF9C2525"/>
      </x:font>
      <x:fill>
        <x:patternFill>
          <x:bgColor rgb="FFFCE8E6"/>
        </x:patternFill>
      </x:fill>
    </x:dxf>
    <x:dxf>
      <x:font>
        <x:b/>
        <x:color rgb="FF9C2525"/>
      </x:font>
      <x:fill>
        <x:patternFill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b/>
        <x:color rgb="FF9C2525"/>
      </x:font>
      <x:fill>
        <x:patternFill patternType="solid">
          <x:bgColor rgb="FFFCE8E6"/>
        </x:patternFill>
      </x:fill>
    </x:dxf>
    <x:dxf>
      <x:font>
        <x:color rgb="FF9C2525"/>
      </x:font>
    </x:dxf>
    <x:dxf>
      <x:font>
        <x:color rgb="FF9C2525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36fcbb6de461d" /><Relationship Type="http://schemas.openxmlformats.org/officeDocument/2006/relationships/theme" Target="/xl/theme/theme1.xml" Id="R8192094b3f1147da" /><Relationship Type="http://schemas.openxmlformats.org/officeDocument/2006/relationships/sharedStrings" Target="/xl/sharedStrings.xml" Id="R353ed4ee7876451c" /><Relationship Type="http://schemas.openxmlformats.org/officeDocument/2006/relationships/worksheet" Target="/xl/worksheets/sheet1.xml" Id="Rcddd5ef6bc6343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16149"/>
    <pageSetUpPr fitToPage="1"/>
  </sheetPr>
  <sheetViews>
    <sheetView showGridLines="0" workbookViewId="0"/>
  </sheetViews>
  <sheetFormatPr defaultRowHeight="15"/>
  <cols>
    <col min="1" max="1" width="32" hidden="0" customWidth="1"/>
    <col min="2" max="2" width="12" hidden="0" customWidth="1"/>
    <col min="3" max="3" width="15" hidden="0" customWidth="1"/>
    <col min="4" max="4" width="18" hidden="0" customWidth="1"/>
    <col min="5" max="5" width="3" hidden="0" customWidth="1"/>
    <col min="6" max="6" width="29" hidden="0" customWidth="1"/>
    <col min="7" max="7" width="20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3" t="str">
        <v>Job estimate worksheet</v>
      </c>
      <c r="B2" s="2"/>
      <c r="C2" s="2"/>
      <c r="D2" s="2"/>
      <c r="E2" s="2"/>
      <c r="F2" s="2"/>
      <c r="G2" s="2"/>
    </row>
    <row r="3" ht="22" customHeight="1">
      <c r="A3" s="4" t="str">
        <v>Contractor Software Finder</v>
      </c>
      <c r="B3" s="4"/>
      <c r="C3" s="4"/>
      <c r="D3" s="4"/>
      <c r="E3" s="4"/>
      <c r="F3" s="4"/>
      <c r="G3" s="4"/>
    </row>
    <row r="4" ht="22" customHeight="1">
      <c r="A4" s="2"/>
      <c r="B4" s="2"/>
      <c r="C4" s="2"/>
      <c r="D4" s="2"/>
      <c r="E4" s="2"/>
      <c r="F4" s="2"/>
      <c r="G4" s="2"/>
    </row>
    <row r="5" ht="22" customHeight="1">
      <c r="A5" s="2" t="str">
        <v>Job / project</v>
      </c>
      <c r="B5" s="5"/>
      <c r="C5" s="5"/>
      <c r="D5" s="5"/>
      <c r="E5" s="2"/>
      <c r="F5" s="2" t="str">
        <v>Estimate reference</v>
      </c>
      <c r="G5" s="5"/>
    </row>
    <row r="6" ht="22" customHeight="1">
      <c r="A6" s="2" t="str">
        <v>Prepared by</v>
      </c>
      <c r="B6" s="5"/>
      <c r="C6" s="5"/>
      <c r="D6" s="5"/>
      <c r="E6" s="2"/>
      <c r="F6" s="2" t="str">
        <v>Estimate date</v>
      </c>
      <c r="G6" s="6"/>
    </row>
    <row r="7" ht="22" customHeight="1">
      <c r="A7" s="2"/>
      <c r="B7" s="2"/>
      <c r="C7" s="2"/>
      <c r="D7" s="2"/>
      <c r="E7" s="2"/>
      <c r="F7" s="2"/>
      <c r="G7" s="2"/>
    </row>
    <row r="8" ht="30" customHeight="1">
      <c r="A8" s="2" t="str">
        <v>Costs in the selected currency. Enter 0 for unused lines.</v>
      </c>
      <c r="B8" s="2"/>
      <c r="C8" s="2"/>
      <c r="D8" s="2"/>
      <c r="E8" s="2"/>
      <c r="F8" s="18" t="str">
        <v>Selling price before tax</v>
      </c>
      <c r="G8" s="21" t="n">
        <f>IF(NOT(ISNUMBER(G18)),"Check pricing",IF(NOT(ISNUMBER(G10)),"Check costs",IF(OR(G16="USD",G16="CAD",G16="GBP",G16="EUR",G16="AUD"),IF(AND(ISNUMBER(G18),G18&gt;=0,G18=ROUND(G18,4),OR(AND(G17="Markup",G18&lt;=10),AND(G17="Target margin",G18&lt;=0.9999))),IF(G17="Markup",ROUND(ROUND(G10*100,0)*(10000+ROUND(G18*10000,0))/10000,0)/100,ROUND(ROUND(G10*100,0)*10000/(10000-ROUND(G18*10000,0)),0)/100),"Check pricing"),"Check currency")))</f>
        <v>0</v>
      </c>
    </row>
    <row r="9" ht="26" customHeight="1">
      <c r="A9" s="9" t="str">
        <v>Labour</v>
      </c>
      <c r="B9" s="9" t="str">
        <v>Hours</v>
      </c>
      <c r="C9" s="9" t="str">
        <v>Loaded rate</v>
      </c>
      <c r="D9" s="9" t="str">
        <v>Amount</v>
      </c>
      <c r="E9" s="2"/>
      <c r="F9" s="2"/>
      <c r="G9" s="22"/>
    </row>
    <row r="10" ht="22" customHeight="1">
      <c r="A10" s="10"/>
      <c r="B10" s="11" t="n">
        <v>0</v>
      </c>
      <c r="C10" s="11" t="n">
        <v>0</v>
      </c>
      <c r="D10" s="12" t="n">
        <f>IF(AND(COUNT(B10:C10)=2,MIN(B10:C10)&gt;=0,MAX(B10:C10)&lt;=10000000,B10=ROUND(B10,2),C10=ROUND(C10,2)),ROUND(ROUND(B10*100,0)*ROUND(C10*100,0)/100,0)/100,"Check inputs")</f>
        <v>0</v>
      </c>
      <c r="E10" s="2"/>
      <c r="F10" s="2" t="str">
        <v>Total estimated cost</v>
      </c>
      <c r="G10" s="22" t="n">
        <f>IF(AND(COUNT(D13,D20,D25,D30,G19)=5,ISNUMBER(G19),G19&gt;=0,G19&lt;=10000000,G19=ROUND(G19,2)),SUM(D13,D20,D25,D30,G19),"Check inputs")</f>
        <v>0</v>
      </c>
    </row>
    <row r="11" ht="22" customHeight="1">
      <c r="A11" s="10"/>
      <c r="B11" s="11" t="n">
        <v>0</v>
      </c>
      <c r="C11" s="11" t="n">
        <v>0</v>
      </c>
      <c r="D11" s="12" t="n">
        <f>IF(AND(COUNT(B11:C11)=2,MIN(B11:C11)&gt;=0,MAX(B11:C11)&lt;=10000000,B11=ROUND(B11,2),C11=ROUND(C11,2)),ROUND(ROUND(B11*100,0)*ROUND(C11*100,0)/100,0)/100,"Check inputs")</f>
        <v>0</v>
      </c>
      <c r="E11" s="2"/>
      <c r="F11" s="2" t="str">
        <v>Profit after entered costs</v>
      </c>
      <c r="G11" s="22" t="n">
        <f>IF(ISNUMBER(G8),G8-G10,"Check inputs")</f>
        <v>0</v>
      </c>
    </row>
    <row r="12" ht="22" customHeight="1">
      <c r="A12" s="10"/>
      <c r="B12" s="11" t="n">
        <v>0</v>
      </c>
      <c r="C12" s="11" t="n">
        <v>0</v>
      </c>
      <c r="D12" s="12" t="n">
        <f>IF(AND(COUNT(B12:C12)=2,MIN(B12:C12)&gt;=0,MAX(B12:C12)&lt;=10000000,B12=ROUND(B12,2),C12=ROUND(C12,2)),ROUND(ROUND(B12*100,0)*ROUND(C12*100,0)/100,0)/100,"Check inputs")</f>
        <v>0</v>
      </c>
      <c r="E12" s="2"/>
      <c r="F12" s="25" t="str">
        <v>Effective markup</v>
      </c>
      <c r="G12" s="26" t="str">
        <f>IF(ISNUMBER(G11),IF(G10=0,"n.a.",G11/G10),"Check inputs")</f>
        <v>n.a.</v>
      </c>
    </row>
    <row r="13" ht="22" customHeight="1">
      <c r="A13" s="15" t="str">
        <v>Labour subtotal</v>
      </c>
      <c r="B13" s="16"/>
      <c r="C13" s="16"/>
      <c r="D13" s="16" t="n">
        <f>IF(COUNT(D10:D12)=3,SUM(D10:D12),"Check inputs")</f>
        <v>0</v>
      </c>
      <c r="E13" s="2"/>
      <c r="F13" s="25" t="str">
        <v>Effective margin</v>
      </c>
      <c r="G13" s="26" t="str">
        <f>IF(ISNUMBER(G11),IF(G8=0,"n.a.",G11/G8),"Check inputs")</f>
        <v>n.a.</v>
      </c>
    </row>
    <row r="14" ht="22" customHeight="1">
      <c r="A14" s="2"/>
      <c r="B14" s="2"/>
      <c r="C14" s="2"/>
      <c r="D14" s="2"/>
      <c r="E14" s="2"/>
      <c r="F14" s="2"/>
      <c r="G14" s="24"/>
    </row>
    <row r="15" ht="26" customHeight="1">
      <c r="A15" s="9" t="str">
        <v>Materials</v>
      </c>
      <c r="B15" s="9" t="str">
        <v>Quantity</v>
      </c>
      <c r="C15" s="9" t="str">
        <v>Unit cost</v>
      </c>
      <c r="D15" s="9" t="str">
        <v>Amount</v>
      </c>
      <c r="E15" s="2"/>
      <c r="F15" s="8" t="str">
        <v>Pricing inputs</v>
      </c>
      <c r="G15" s="28"/>
    </row>
    <row r="16" ht="22" customHeight="1">
      <c r="A16" s="10"/>
      <c r="B16" s="11" t="n">
        <v>0</v>
      </c>
      <c r="C16" s="11" t="n">
        <v>0</v>
      </c>
      <c r="D16" s="12" t="n">
        <f>IF(AND(COUNT(B16:C16)=2,MIN(B16:C16)&gt;=0,MAX(B16:C16)&lt;=10000000,B16=ROUND(B16,2),C16=ROUND(C16,2)),ROUND(ROUND(B16*100,0)*ROUND(C16*100,0)/100,0)/100,"Check inputs")</f>
        <v>0</v>
      </c>
      <c r="E16" s="2"/>
      <c r="F16" s="2" t="str">
        <v>Currency</v>
      </c>
      <c r="G16" s="30" t="str">
        <v>USD</v>
      </c>
    </row>
    <row r="17" ht="22" customHeight="1">
      <c r="A17" s="10"/>
      <c r="B17" s="11" t="n">
        <v>0</v>
      </c>
      <c r="C17" s="11" t="n">
        <v>0</v>
      </c>
      <c r="D17" s="12" t="n">
        <f>IF(AND(COUNT(B17:C17)=2,MIN(B17:C17)&gt;=0,MAX(B17:C17)&lt;=10000000,B17=ROUND(B17,2),C17=ROUND(C17,2)),ROUND(ROUND(B17*100,0)*ROUND(C17*100,0)/100,0)/100,"Check inputs")</f>
        <v>0</v>
      </c>
      <c r="E17" s="2"/>
      <c r="F17" s="2" t="str">
        <v>Pricing basis</v>
      </c>
      <c r="G17" s="30" t="str">
        <v>Markup</v>
      </c>
    </row>
    <row r="18" ht="22" customHeight="1">
      <c r="A18" s="10"/>
      <c r="B18" s="11" t="n">
        <v>0</v>
      </c>
      <c r="C18" s="11" t="n">
        <v>0</v>
      </c>
      <c r="D18" s="12" t="n">
        <f>IF(AND(COUNT(B18:C18)=2,MIN(B18:C18)&gt;=0,MAX(B18:C18)&lt;=10000000,B18=ROUND(B18,2),C18=ROUND(C18,2)),ROUND(ROUND(B18*100,0)*ROUND(C18*100,0)/100,0)/100,"Check inputs")</f>
        <v>0</v>
      </c>
      <c r="E18" s="2"/>
      <c r="F18" s="2" t="str">
        <v>Markup / margin</v>
      </c>
      <c r="G18" s="31" t="n">
        <v>0.2</v>
      </c>
    </row>
    <row r="19" ht="22" customHeight="1">
      <c r="A19" s="10"/>
      <c r="B19" s="11" t="n">
        <v>0</v>
      </c>
      <c r="C19" s="11" t="n">
        <v>0</v>
      </c>
      <c r="D19" s="12" t="n">
        <f>IF(AND(COUNT(B19:C19)=2,MIN(B19:C19)&gt;=0,MAX(B19:C19)&lt;=10000000,B19=ROUND(B19,2),C19=ROUND(C19,2)),ROUND(ROUND(B19*100,0)*ROUND(C19*100,0)/100,0)/100,"Check inputs")</f>
        <v>0</v>
      </c>
      <c r="E19" s="2"/>
      <c r="F19" s="2" t="str">
        <v>Allocated overhead</v>
      </c>
      <c r="G19" s="32" t="n">
        <v>0</v>
      </c>
    </row>
    <row r="20" ht="22" customHeight="1">
      <c r="A20" s="15" t="str">
        <v>Materials subtotal</v>
      </c>
      <c r="B20" s="16"/>
      <c r="C20" s="16"/>
      <c r="D20" s="16" t="n">
        <f>IF(COUNT(D16:D19)=4,SUM(D16:D19),"Check inputs")</f>
        <v>0</v>
      </c>
      <c r="E20" s="2"/>
      <c r="F20" s="2"/>
      <c r="G20" s="2"/>
    </row>
    <row r="21" ht="22" customHeight="1">
      <c r="A21" s="2"/>
      <c r="B21" s="2"/>
      <c r="C21" s="2"/>
      <c r="D21" s="2"/>
      <c r="E21" s="2"/>
      <c r="F21" s="33" t="str">
        <v>Edit yellow cells only.</v>
      </c>
      <c r="G21" s="33"/>
    </row>
    <row r="22" ht="26" customHeight="1">
      <c r="A22" s="9" t="str">
        <v>Subcontractors</v>
      </c>
      <c r="B22" s="9" t="str">
        <v>Quantity</v>
      </c>
      <c r="C22" s="9" t="str">
        <v>Unit cost</v>
      </c>
      <c r="D22" s="9" t="str">
        <v>Amount</v>
      </c>
      <c r="E22" s="2"/>
      <c r="F22" s="33" t="str">
        <v>All amounts use the selected currency.</v>
      </c>
      <c r="G22" s="33"/>
    </row>
    <row r="23" ht="22" customHeight="1">
      <c r="A23" s="10"/>
      <c r="B23" s="11" t="n">
        <v>0</v>
      </c>
      <c r="C23" s="11" t="n">
        <v>0</v>
      </c>
      <c r="D23" s="12" t="n">
        <f>IF(AND(COUNT(B23:C23)=2,MIN(B23:C23)&gt;=0,MAX(B23:C23)&lt;=10000000,B23=ROUND(B23,2),C23=ROUND(C23,2)),ROUND(ROUND(B23*100,0)*ROUND(C23*100,0)/100,0)/100,"Check inputs")</f>
        <v>0</v>
      </c>
      <c r="E23" s="2"/>
      <c r="F23" s="33" t="str">
        <v>Changing currency does not convert values.</v>
      </c>
      <c r="G23" s="33"/>
    </row>
    <row r="24" ht="22" customHeight="1">
      <c r="A24" s="10"/>
      <c r="B24" s="11" t="n">
        <v>0</v>
      </c>
      <c r="C24" s="11" t="n">
        <v>0</v>
      </c>
      <c r="D24" s="12" t="n">
        <f>IF(AND(COUNT(B24:C24)=2,MIN(B24:C24)&gt;=0,MAX(B24:C24)&lt;=10000000,B24=ROUND(B24,2),C24=ROUND(C24,2)),ROUND(ROUND(B24*100,0)*ROUND(C24*100,0)/100,0)/100,"Check inputs")</f>
        <v>0</v>
      </c>
      <c r="E24" s="2"/>
      <c r="F24" s="33" t="str">
        <v>Labour hours are total worker-hours.</v>
      </c>
      <c r="G24" s="33"/>
    </row>
    <row r="25" ht="22" customHeight="1">
      <c r="A25" s="15" t="str">
        <v>Subcontractors subtotal</v>
      </c>
      <c r="B25" s="16"/>
      <c r="C25" s="16"/>
      <c r="D25" s="16" t="n">
        <f>IF(COUNT(D23:D24)=2,SUM(D23:D24),"Check inputs")</f>
        <v>0</v>
      </c>
      <c r="E25" s="2"/>
      <c r="F25" s="33" t="str">
        <v>Loaded rate includes employer labour costs.</v>
      </c>
      <c r="G25" s="33"/>
    </row>
    <row r="26" ht="22" customHeight="1">
      <c r="A26" s="2"/>
      <c r="B26" s="2"/>
      <c r="C26" s="2"/>
      <c r="D26" s="2"/>
      <c r="E26" s="2"/>
      <c r="F26" s="33" t="str">
        <v>Overhead is an amount, not a percentage.</v>
      </c>
      <c r="G26" s="33"/>
    </row>
    <row r="27" ht="26" customHeight="1">
      <c r="A27" s="9" t="str">
        <v>Other direct costs</v>
      </c>
      <c r="B27" s="9" t="str">
        <v>Quantity</v>
      </c>
      <c r="C27" s="9" t="str">
        <v>Unit cost</v>
      </c>
      <c r="D27" s="9" t="str">
        <v>Amount</v>
      </c>
      <c r="E27" s="2"/>
      <c r="F27" s="33" t="str">
        <v>Enter 20% as 20%, not 20.</v>
      </c>
      <c r="G27" s="33"/>
    </row>
    <row r="28" ht="22" customHeight="1">
      <c r="A28" s="10"/>
      <c r="B28" s="11" t="n">
        <v>0</v>
      </c>
      <c r="C28" s="11" t="n">
        <v>0</v>
      </c>
      <c r="D28" s="12" t="n">
        <f>IF(AND(COUNT(B28:C28)=2,MIN(B28:C28)&gt;=0,MAX(B28:C28)&lt;=10000000,B28=ROUND(B28,2),C28=ROUND(C28,2)),ROUND(ROUND(B28*100,0)*ROUND(C28*100,0)/100,0)/100,"Check inputs")</f>
        <v>0</v>
      </c>
      <c r="E28" s="2"/>
      <c r="F28" s="33" t="str">
        <v>Margin must be below 100%.</v>
      </c>
      <c r="G28" s="33"/>
    </row>
    <row r="29" ht="22" customHeight="1">
      <c r="A29" s="10"/>
      <c r="B29" s="11" t="n">
        <v>0</v>
      </c>
      <c r="C29" s="11" t="n">
        <v>0</v>
      </c>
      <c r="D29" s="12" t="n">
        <f>IF(AND(COUNT(B29:C29)=2,MIN(B29:C29)&gt;=0,MAX(B29:C29)&lt;=10000000,B29=ROUND(B29,2),C29=ROUND(C29,2)),ROUND(ROUND(B29*100,0)*ROUND(C29*100,0)/100,0)/100,"Check inputs")</f>
        <v>0</v>
      </c>
      <c r="E29" s="2"/>
      <c r="F29" s="33" t="str">
        <v>Markup is limited to 1,000%.</v>
      </c>
      <c r="G29" s="33"/>
    </row>
    <row r="30" ht="22" customHeight="1">
      <c r="A30" s="15" t="str">
        <v>Other direct costs subtotal</v>
      </c>
      <c r="B30" s="16"/>
      <c r="C30" s="16"/>
      <c r="D30" s="16" t="n">
        <f>IF(COUNT(D28:D29)=2,SUM(D28:D29),"Check inputs")</f>
        <v>0</v>
      </c>
      <c r="E30" s="2"/>
      <c r="F30" s="33" t="str">
        <v>Quantity and cost: up to two decimals.</v>
      </c>
      <c r="G30" s="33"/>
    </row>
    <row r="31" ht="22" customHeight="1">
      <c r="A31" s="2"/>
      <c r="B31" s="2"/>
      <c r="C31" s="2"/>
      <c r="D31" s="2"/>
      <c r="E31" s="2"/>
      <c r="F31" s="33" t="str">
        <v>Blank or invalid costs block the estimate.</v>
      </c>
      <c r="G31" s="33"/>
    </row>
    <row r="32" ht="22" customHeight="1">
      <c r="A32" s="2"/>
      <c r="B32" s="2"/>
      <c r="C32" s="2"/>
      <c r="D32" s="2"/>
      <c r="E32" s="2"/>
      <c r="F32" s="2"/>
      <c r="G32" s="2"/>
    </row>
    <row r="33" ht="22" customHeight="1">
      <c r="A33" s="33" t="str">
        <v>Internal costing worksheet. Includes only entered costs. Excludes sales tax.</v>
      </c>
      <c r="B33" s="33"/>
      <c r="C33" s="33"/>
      <c r="D33" s="33"/>
      <c r="E33" s="33"/>
      <c r="F33" s="33"/>
      <c r="G33" s="33"/>
    </row>
    <row r="34" ht="22" customHeight="1">
      <c r="A34" s="33" t="str">
        <v>Amounts round to cents per line. Effective percentages reflect rounding.</v>
      </c>
      <c r="B34" s="33"/>
      <c r="C34" s="33"/>
      <c r="D34" s="33"/>
      <c r="E34" s="33"/>
      <c r="F34" s="33"/>
      <c r="G34" s="33"/>
    </row>
    <row r="35" ht="22" customHeight="1">
      <c r="A35" s="33" t="str">
        <v>This is not a customer quote or contract. Review scope and costs before quoting.</v>
      </c>
      <c r="B35" s="33"/>
      <c r="C35" s="33"/>
      <c r="D35" s="33"/>
      <c r="E35" s="33"/>
      <c r="F35" s="33"/>
      <c r="G35" s="33"/>
    </row>
    <row r="36" ht="22" customHeight="1">
      <c r="A36" s="33" t="str">
        <v>Version 1.1 | contractorsoftwarefinder.com</v>
      </c>
      <c r="B36" s="33"/>
      <c r="C36" s="33"/>
      <c r="D36" s="33"/>
      <c r="E36" s="33"/>
      <c r="F36" s="33"/>
      <c r="G36" s="33"/>
    </row>
    <row r="37" ht="22" customHeight="1">
      <c r="A37" s="2"/>
      <c r="B37" s="2"/>
      <c r="C37" s="2"/>
      <c r="D37" s="2"/>
      <c r="E37" s="2"/>
      <c r="F37" s="2"/>
      <c r="G37" s="2"/>
    </row>
    <row r="38" ht="24" customHeight="1">
      <c r="A38" s="2"/>
      <c r="B38" s="2"/>
      <c r="C38" s="2"/>
      <c r="D38" s="2"/>
      <c r="E38" s="2"/>
      <c r="F38" s="2"/>
      <c r="G38" s="2"/>
    </row>
    <row r="39" ht="30" customHeight="1">
      <c r="A39" s="3" t="str">
        <v>Estimated versus actual costs</v>
      </c>
      <c r="B39" s="2"/>
      <c r="C39" s="2"/>
      <c r="D39" s="2"/>
      <c r="E39" s="2"/>
      <c r="F39" s="2"/>
      <c r="G39" s="2"/>
    </row>
    <row r="40" ht="24" customHeight="1">
      <c r="A40" s="2" t="str">
        <v>Enter final actual totals in the same currency as the estimate above.</v>
      </c>
      <c r="B40" s="2"/>
      <c r="C40" s="2"/>
      <c r="D40" s="2"/>
      <c r="E40" s="2"/>
      <c r="F40" s="2"/>
      <c r="G40" s="2"/>
    </row>
    <row r="41" ht="26" customHeight="1">
      <c r="A41" s="36" t="str">
        <v>Cost category</v>
      </c>
      <c r="B41" s="36" t="str">
        <v>Estimated</v>
      </c>
      <c r="C41" s="36" t="str">
        <v>Actual</v>
      </c>
      <c r="D41" s="36" t="str">
        <v>Difference</v>
      </c>
      <c r="E41" s="2"/>
      <c r="F41" s="35" t="str">
        <v>Profit review</v>
      </c>
      <c r="G41" s="35"/>
    </row>
    <row r="42" ht="24" customHeight="1">
      <c r="A42" s="2" t="str">
        <v>Labour</v>
      </c>
      <c r="B42" s="22" t="n">
        <f>IF(ISNUMBER(D13),D13,"Check estimate")</f>
        <v>0</v>
      </c>
      <c r="C42" s="40"/>
      <c r="D42" s="22" t="str">
        <f>IF(ISBLANK(C42),"Not entered",IF(NOT(ISNUMBER(C42)),"Check actual",IF(OR(C42&lt;0,C42&gt;10000000,C42&lt;&gt;ROUND(C42,2)),"Check actual",IF(ISNUMBER(B42),ROUND(C42-B42,2),"Check estimate"))))</f>
        <v>Not entered</v>
      </c>
      <c r="E42" s="2"/>
      <c r="F42" s="2" t="str">
        <v>Calculated selling price</v>
      </c>
      <c r="G42" s="22" t="n">
        <f>IF(ISNUMBER(G8),G8,"Check estimate")</f>
        <v>0</v>
      </c>
    </row>
    <row r="43" ht="24" customHeight="1">
      <c r="A43" s="2" t="str">
        <v>Materials</v>
      </c>
      <c r="B43" s="22" t="n">
        <f>IF(ISNUMBER(D20),D20,"Check estimate")</f>
        <v>0</v>
      </c>
      <c r="C43" s="40"/>
      <c r="D43" s="22" t="str">
        <f>IF(ISBLANK(C43),"Not entered",IF(NOT(ISNUMBER(C43)),"Check actual",IF(OR(C43&lt;0,C43&gt;10000000,C43&lt;&gt;ROUND(C43,2)),"Check actual",IF(ISNUMBER(B43),ROUND(C43-B43,2),"Check estimate"))))</f>
        <v>Not entered</v>
      </c>
      <c r="E43" s="2"/>
      <c r="F43" s="2" t="str">
        <v>Profit after actual costs</v>
      </c>
      <c r="G43" s="22" t="str">
        <f>IF(AND(ISNUMBER(G42),ISNUMBER(C47)),ROUND(G42-C47,2),"Check entries")</f>
        <v>Check entries</v>
      </c>
    </row>
    <row r="44" ht="24" customHeight="1">
      <c r="A44" s="2" t="str">
        <v>Subcontractors</v>
      </c>
      <c r="B44" s="22" t="n">
        <f>IF(ISNUMBER(D25),D25,"Check estimate")</f>
        <v>0</v>
      </c>
      <c r="C44" s="40"/>
      <c r="D44" s="22" t="str">
        <f>IF(ISBLANK(C44),"Not entered",IF(NOT(ISNUMBER(C44)),"Check actual",IF(OR(C44&lt;0,C44&gt;10000000,C44&lt;&gt;ROUND(C44,2)),"Check actual",IF(ISNUMBER(B44),ROUND(C44-B44,2),"Check estimate"))))</f>
        <v>Not entered</v>
      </c>
      <c r="E44" s="2"/>
      <c r="F44" s="25" t="str">
        <v>Margin after actual costs</v>
      </c>
      <c r="G44" s="26" t="str">
        <f>IF(ISNUMBER(G43),IF(G42=0,"n.a.",G43/G42),"Check entries")</f>
        <v>Check entries</v>
      </c>
    </row>
    <row r="45" ht="24" customHeight="1">
      <c r="A45" s="2" t="str">
        <v>Other direct costs</v>
      </c>
      <c r="B45" s="22" t="n">
        <f>IF(ISNUMBER(D30),D30,"Check estimate")</f>
        <v>0</v>
      </c>
      <c r="C45" s="40"/>
      <c r="D45" s="22" t="str">
        <f>IF(ISBLANK(C45),"Not entered",IF(NOT(ISNUMBER(C45)),"Check actual",IF(OR(C45&lt;0,C45&gt;10000000,C45&lt;&gt;ROUND(C45,2)),"Check actual",IF(ISNUMBER(B45),ROUND(C45-B45,2),"Check estimate"))))</f>
        <v>Not entered</v>
      </c>
      <c r="E45" s="2"/>
      <c r="F45" s="2" t="str">
        <v>Profit change vs estimate</v>
      </c>
      <c r="G45" s="22" t="str">
        <f>IF(AND(ISNUMBER(G43),ISNUMBER(G11)),ROUND(G43-G11,2),"Check entries")</f>
        <v>Check entries</v>
      </c>
    </row>
    <row r="46" ht="24" customHeight="1">
      <c r="A46" s="2" t="str">
        <v>Allocated overhead</v>
      </c>
      <c r="B46" s="22" t="n">
        <f>IF(ISNUMBER(G19),G19,"Check estimate")</f>
        <v>0</v>
      </c>
      <c r="C46" s="40"/>
      <c r="D46" s="22" t="str">
        <f>IF(ISBLANK(C46),"Not entered",IF(NOT(ISNUMBER(C46)),"Check actual",IF(OR(C46&lt;0,C46&gt;10000000,C46&lt;&gt;ROUND(C46,2)),"Check actual",IF(ISNUMBER(B46),ROUND(C46-B46,2),"Check estimate"))))</f>
        <v>Not entered</v>
      </c>
      <c r="E46" s="2"/>
      <c r="F46" s="2"/>
      <c r="G46" s="2"/>
    </row>
    <row r="47" ht="24" customHeight="1">
      <c r="A47" s="15" t="str">
        <v>Total cost</v>
      </c>
      <c r="B47" s="43" t="n">
        <f>IF(ISNUMBER(G10),G10,"Check estimate")</f>
        <v>0</v>
      </c>
      <c r="C47" s="43" t="str">
        <f>IF(COUNT(D42:D46)=5,SUM(C42:C46),"Check entries")</f>
        <v>Check entries</v>
      </c>
      <c r="D47" s="43" t="str">
        <f>IF(AND(ISNUMBER(B47),ISNUMBER(C47)),ROUND(C47-B47,2),"Check entries")</f>
        <v>Check entries</v>
      </c>
      <c r="E47" s="2"/>
      <c r="F47" s="2"/>
      <c r="G47" s="2"/>
    </row>
    <row r="48" ht="24" customHeight="1">
      <c r="A48" s="2"/>
      <c r="B48" s="2"/>
      <c r="C48" s="2"/>
      <c r="D48" s="2"/>
      <c r="E48" s="2"/>
      <c r="F48" s="2"/>
      <c r="G48" s="2"/>
    </row>
    <row r="49" ht="24" customHeight="1">
      <c r="A49" s="33" t="str">
        <v>Positive cost difference = over estimate. Negative = under estimate.</v>
      </c>
      <c r="B49" s="33"/>
      <c r="C49" s="33"/>
      <c r="D49" s="33"/>
      <c r="E49" s="33"/>
      <c r="F49" s="33"/>
      <c r="G49" s="33"/>
    </row>
    <row r="50" ht="24" customHeight="1">
      <c r="A50" s="33" t="str">
        <v>Keep original estimate inputs unchanged after quoting. These results update if the estimate changes.</v>
      </c>
      <c r="B50" s="33"/>
      <c r="C50" s="33"/>
      <c r="D50" s="33"/>
      <c r="E50" s="33"/>
      <c r="F50" s="33"/>
      <c r="G50" s="33"/>
    </row>
    <row r="51" ht="24" customHeight="1">
      <c r="A51" s="33" t="str">
        <v>Enter 0 for an actual cost that does not apply. Leave unknown actual costs blank.</v>
      </c>
      <c r="B51" s="33"/>
      <c r="C51" s="33"/>
      <c r="D51" s="33"/>
      <c r="E51" s="33"/>
      <c r="F51" s="33"/>
      <c r="G51" s="33"/>
    </row>
    <row r="52" ht="24" customHeight="1">
      <c r="A52" s="33" t="str">
        <v>Profit uses the calculated selling price above, not payments received or revised contract revenue.</v>
      </c>
      <c r="B52" s="33"/>
      <c r="C52" s="33"/>
      <c r="D52" s="33"/>
      <c r="E52" s="33"/>
      <c r="F52" s="33"/>
      <c r="G52" s="33"/>
    </row>
    <row r="53" ht="24" customHeight="1">
      <c r="A53" s="33" t="str">
        <v>Excludes sales tax. Actual totals must include all relevant job costs before reviewing profit.</v>
      </c>
      <c r="B53" s="33"/>
      <c r="C53" s="33"/>
      <c r="D53" s="33"/>
      <c r="E53" s="33"/>
      <c r="F53" s="33"/>
      <c r="G53" s="33"/>
    </row>
  </sheetData>
  <conditionalFormatting sqref="D10:D30">
    <cfRule type="containsText" dxfId="0" priority="1" operator="containsText" text="Check"/>
  </conditionalFormatting>
  <conditionalFormatting sqref="G8:G13">
    <cfRule type="containsText" dxfId="1" priority="2" operator="containsText" text="Check"/>
  </conditionalFormatting>
  <conditionalFormatting sqref="D42:D47">
    <cfRule type="containsText" dxfId="2" priority="3" operator="containsText" text="Check"/>
    <cfRule type="cellIs" dxfId="4" priority="5" operator="greaterThan">
      <formula>0</formula>
    </cfRule>
  </conditionalFormatting>
  <conditionalFormatting sqref="G43:G45">
    <cfRule type="containsText" dxfId="3" priority="4" operator="containsText" text="Check"/>
  </conditionalFormatting>
  <conditionalFormatting sqref="G45:G45">
    <cfRule type="cellIs" dxfId="5" priority="6" operator="lessThan">
      <formula>0</formula>
    </cfRule>
  </conditionalFormatting>
  <dataValidations count="9">
    <dataValidation type="decimal" operator="between" sqref="B10:C12">
      <formula1>0</formula1>
      <formula2>10000000</formula2>
    </dataValidation>
    <dataValidation type="decimal" operator="between" sqref="B16:C19">
      <formula1>0</formula1>
      <formula2>10000000</formula2>
    </dataValidation>
    <dataValidation type="decimal" operator="between" sqref="B23:C24">
      <formula1>0</formula1>
      <formula2>10000000</formula2>
    </dataValidation>
    <dataValidation type="decimal" operator="between" sqref="B28:C29">
      <formula1>0</formula1>
      <formula2>10000000</formula2>
    </dataValidation>
    <dataValidation type="list" sqref="G16">
      <formula1>"USD,CAD,GBP,EUR,AUD"</formula1>
    </dataValidation>
    <dataValidation type="list" sqref="G17">
      <formula1>"Markup,Target margin"</formula1>
    </dataValidation>
    <dataValidation type="decimal" operator="between" sqref="G18">
      <formula1>0</formula1>
      <formula2>10</formula2>
    </dataValidation>
    <dataValidation type="decimal" operator="between" sqref="G19">
      <formula1>0</formula1>
      <formula2>10000000</formula2>
    </dataValidation>
    <dataValidation type="decimal" operator="between" sqref="C42:C46">
      <formula1>0</formula1>
      <formula2>10000000</formula2>
    </dataValidation>
  </dataValidations>
  <pageMargins left=".3" right=".3" top=".4" bottom=".4" header=".2" footer=".2"/>
  <pageSetup paperSize="1" orientation="landscape" fitToWidth="1" fitToHeight="0"/>
</worksheet>
</file>